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5195" windowHeight="1125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B56" i="1"/>
  <c r="N56"/>
  <c r="L56"/>
  <c r="J56"/>
  <c r="H56"/>
  <c r="B52"/>
  <c r="T55" s="1"/>
  <c r="S55"/>
  <c r="Q55"/>
  <c r="P55"/>
  <c r="O55"/>
  <c r="N55"/>
  <c r="M55"/>
  <c r="L55"/>
  <c r="K55"/>
  <c r="J55"/>
  <c r="I55"/>
  <c r="S48"/>
  <c r="Q48"/>
  <c r="P48"/>
  <c r="O48"/>
  <c r="O49" s="1"/>
  <c r="N48"/>
  <c r="M48"/>
  <c r="M49" s="1"/>
  <c r="L48"/>
  <c r="K48"/>
  <c r="K49" s="1"/>
  <c r="J48"/>
  <c r="I48"/>
  <c r="I49" s="1"/>
  <c r="B53"/>
  <c r="O56" s="1"/>
  <c r="B14"/>
  <c r="H14" s="1"/>
  <c r="B13"/>
  <c r="X14" s="1"/>
  <c r="X13"/>
  <c r="P13"/>
  <c r="W13"/>
  <c r="V13"/>
  <c r="U13"/>
  <c r="T13"/>
  <c r="S13"/>
  <c r="R13"/>
  <c r="Q13"/>
  <c r="P14"/>
  <c r="O13"/>
  <c r="O14"/>
  <c r="N13"/>
  <c r="N14"/>
  <c r="M13"/>
  <c r="M14"/>
  <c r="L13"/>
  <c r="L14"/>
  <c r="K13"/>
  <c r="K14"/>
  <c r="J13"/>
  <c r="J14"/>
  <c r="I13"/>
  <c r="I14"/>
  <c r="X8"/>
  <c r="X9"/>
  <c r="W8"/>
  <c r="W9"/>
  <c r="V8"/>
  <c r="V9"/>
  <c r="U8"/>
  <c r="U9"/>
  <c r="T8"/>
  <c r="T9"/>
  <c r="S8"/>
  <c r="S9"/>
  <c r="R8"/>
  <c r="R9"/>
  <c r="Q8"/>
  <c r="Q9"/>
  <c r="P8"/>
  <c r="P9"/>
  <c r="O8"/>
  <c r="O9"/>
  <c r="N8"/>
  <c r="N9"/>
  <c r="M8"/>
  <c r="M9"/>
  <c r="L8"/>
  <c r="L9"/>
  <c r="K8"/>
  <c r="K9"/>
  <c r="J8"/>
  <c r="J9"/>
  <c r="I8"/>
  <c r="I9"/>
  <c r="H9" l="1"/>
  <c r="Q14"/>
  <c r="R14"/>
  <c r="S14"/>
  <c r="T14"/>
  <c r="U14"/>
  <c r="V14"/>
  <c r="W14"/>
  <c r="R48"/>
  <c r="T48"/>
  <c r="R55"/>
  <c r="H49"/>
  <c r="J49"/>
  <c r="L49"/>
  <c r="N49"/>
  <c r="P49"/>
  <c r="I56"/>
  <c r="K56"/>
  <c r="M56"/>
  <c r="P56"/>
</calcChain>
</file>

<file path=xl/sharedStrings.xml><?xml version="1.0" encoding="utf-8"?>
<sst xmlns="http://schemas.openxmlformats.org/spreadsheetml/2006/main" count="91" uniqueCount="53">
  <si>
    <t>W</t>
  </si>
  <si>
    <t xml:space="preserve">      P</t>
  </si>
  <si>
    <t xml:space="preserve">               R</t>
  </si>
  <si>
    <t>M1</t>
  </si>
  <si>
    <t>L</t>
  </si>
  <si>
    <t>R1</t>
  </si>
  <si>
    <t xml:space="preserve">       L/2</t>
  </si>
  <si>
    <t>x=0</t>
  </si>
  <si>
    <t>x=L/4</t>
  </si>
  <si>
    <t>x=L/2</t>
  </si>
  <si>
    <t>x=3L/4</t>
  </si>
  <si>
    <t>x=L</t>
  </si>
  <si>
    <t>x= L/8</t>
  </si>
  <si>
    <t>x=3L/8</t>
  </si>
  <si>
    <t>x=5L/8</t>
  </si>
  <si>
    <t>x=7L/8</t>
  </si>
  <si>
    <t>x=L/16</t>
  </si>
  <si>
    <t>x=3L/16</t>
  </si>
  <si>
    <t>x=5L/16</t>
  </si>
  <si>
    <t>x=7L/16</t>
  </si>
  <si>
    <t>x=9L/16</t>
  </si>
  <si>
    <t>x =11L/16</t>
  </si>
  <si>
    <t>x=13L/16</t>
  </si>
  <si>
    <t>x=15L/16</t>
  </si>
  <si>
    <t>MOMENTOS</t>
  </si>
  <si>
    <t>CORTANTES</t>
  </si>
  <si>
    <t>W=</t>
  </si>
  <si>
    <t>P=</t>
  </si>
  <si>
    <t>R=</t>
  </si>
  <si>
    <t>L=</t>
  </si>
  <si>
    <t>R1=</t>
  </si>
  <si>
    <t>M1=</t>
  </si>
  <si>
    <t>Vmax.=</t>
  </si>
  <si>
    <t>Mmax=</t>
  </si>
  <si>
    <t>a</t>
  </si>
  <si>
    <t>b</t>
  </si>
  <si>
    <t>w</t>
  </si>
  <si>
    <t>a=</t>
  </si>
  <si>
    <t>b=</t>
  </si>
  <si>
    <t>Mmax.=</t>
  </si>
  <si>
    <t>x=a/8</t>
  </si>
  <si>
    <t>x=a/4</t>
  </si>
  <si>
    <t>x=a/2</t>
  </si>
  <si>
    <t>x=3a/8</t>
  </si>
  <si>
    <t>x= 5a/8</t>
  </si>
  <si>
    <t>x=3a/4</t>
  </si>
  <si>
    <t>x=7a/8</t>
  </si>
  <si>
    <t>x=a</t>
  </si>
  <si>
    <t>x=b/4</t>
  </si>
  <si>
    <t>x=b/2</t>
  </si>
  <si>
    <t>x=3b/4</t>
  </si>
  <si>
    <t>x=b</t>
  </si>
  <si>
    <t>M=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</si>
</sst>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0"/>
      <name val="Arial"/>
    </font>
    <font>
      <sz val="8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9"/>
      <color indexed="9"/>
      <name val="Arial"/>
      <family val="2"/>
    </font>
    <font>
      <b/>
      <sz val="10"/>
      <color theme="0"/>
      <name val="Arial"/>
      <family val="2"/>
    </font>
    <font>
      <b/>
      <sz val="10"/>
      <color rgb="FF7030A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30263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</cellStyleXfs>
  <cellXfs count="23">
    <xf numFmtId="0" fontId="0" fillId="0" borderId="0" xfId="0"/>
    <xf numFmtId="0" fontId="0" fillId="25" borderId="0" xfId="0" applyFill="1"/>
    <xf numFmtId="0" fontId="0" fillId="25" borderId="0" xfId="0" applyFill="1" applyAlignment="1">
      <alignment horizontal="left"/>
    </xf>
    <xf numFmtId="0" fontId="22" fillId="25" borderId="0" xfId="0" applyFont="1" applyFill="1"/>
    <xf numFmtId="0" fontId="0" fillId="25" borderId="0" xfId="0" applyFill="1" applyAlignment="1">
      <alignment horizontal="center"/>
    </xf>
    <xf numFmtId="0" fontId="22" fillId="25" borderId="10" xfId="0" applyFont="1" applyFill="1" applyBorder="1" applyAlignment="1">
      <alignment horizontal="center"/>
    </xf>
    <xf numFmtId="0" fontId="0" fillId="25" borderId="0" xfId="0" applyFill="1" applyAlignment="1">
      <alignment horizontal="right"/>
    </xf>
    <xf numFmtId="0" fontId="2" fillId="25" borderId="0" xfId="0" applyFont="1" applyFill="1"/>
    <xf numFmtId="0" fontId="23" fillId="25" borderId="0" xfId="0" applyFont="1" applyFill="1"/>
    <xf numFmtId="0" fontId="22" fillId="25" borderId="0" xfId="0" applyFont="1" applyFill="1" applyAlignment="1">
      <alignment horizontal="center"/>
    </xf>
    <xf numFmtId="0" fontId="20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22" fillId="25" borderId="0" xfId="0" applyFont="1" applyFill="1" applyAlignment="1">
      <alignment horizontal="right"/>
    </xf>
    <xf numFmtId="0" fontId="22" fillId="25" borderId="0" xfId="0" applyFont="1" applyFill="1" applyAlignment="1">
      <alignment horizontal="left"/>
    </xf>
    <xf numFmtId="0" fontId="20" fillId="27" borderId="10" xfId="0" applyFont="1" applyFill="1" applyBorder="1" applyAlignment="1">
      <alignment horizontal="center"/>
    </xf>
    <xf numFmtId="0" fontId="21" fillId="28" borderId="11" xfId="0" applyFont="1" applyFill="1" applyBorder="1" applyAlignment="1">
      <alignment horizontal="center"/>
    </xf>
    <xf numFmtId="0" fontId="22" fillId="29" borderId="10" xfId="0" applyFont="1" applyFill="1" applyBorder="1" applyAlignment="1">
      <alignment horizontal="center"/>
    </xf>
    <xf numFmtId="0" fontId="25" fillId="25" borderId="0" xfId="0" applyFont="1" applyFill="1" applyAlignment="1">
      <alignment horizontal="right"/>
    </xf>
    <xf numFmtId="0" fontId="25" fillId="25" borderId="0" xfId="0" applyFont="1" applyFill="1" applyAlignment="1">
      <alignment horizontal="left"/>
    </xf>
    <xf numFmtId="0" fontId="24" fillId="29" borderId="10" xfId="0" applyFont="1" applyFill="1" applyBorder="1" applyAlignment="1">
      <alignment horizontal="center"/>
    </xf>
    <xf numFmtId="0" fontId="21" fillId="29" borderId="10" xfId="0" applyFont="1" applyFill="1" applyBorder="1" applyAlignment="1">
      <alignment horizontal="center"/>
    </xf>
    <xf numFmtId="0" fontId="26" fillId="26" borderId="11" xfId="0" applyFont="1" applyFill="1" applyBorder="1" applyAlignment="1">
      <alignment horizontal="center"/>
    </xf>
    <xf numFmtId="0" fontId="26" fillId="24" borderId="11" xfId="0" applyFont="1" applyFill="1" applyBorder="1" applyAlignment="1">
      <alignment horizont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1" xfId="38" builtinId="16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mruColors>
      <color rgb="FF30263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MX"/>
  <c:chart>
    <c:plotArea>
      <c:layout>
        <c:manualLayout>
          <c:layoutTarget val="inner"/>
          <c:xMode val="edge"/>
          <c:yMode val="edge"/>
          <c:x val="6.8888963638198394E-2"/>
          <c:y val="7.8313253012048195E-2"/>
          <c:w val="0.81888977744116476"/>
          <c:h val="0.78915662650602414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Hoja1!$H$8:$X$8</c:f>
              <c:numCache>
                <c:formatCode>General</c:formatCode>
                <c:ptCount val="17"/>
                <c:pt idx="0">
                  <c:v>0</c:v>
                </c:pt>
                <c:pt idx="1">
                  <c:v>0.375</c:v>
                </c:pt>
                <c:pt idx="2">
                  <c:v>0.75</c:v>
                </c:pt>
                <c:pt idx="3">
                  <c:v>1.125</c:v>
                </c:pt>
                <c:pt idx="4">
                  <c:v>1.5</c:v>
                </c:pt>
                <c:pt idx="5">
                  <c:v>1.875</c:v>
                </c:pt>
                <c:pt idx="6">
                  <c:v>2.25</c:v>
                </c:pt>
                <c:pt idx="7">
                  <c:v>2.625</c:v>
                </c:pt>
                <c:pt idx="8">
                  <c:v>3</c:v>
                </c:pt>
                <c:pt idx="9">
                  <c:v>3.375</c:v>
                </c:pt>
                <c:pt idx="10">
                  <c:v>3.75</c:v>
                </c:pt>
                <c:pt idx="11">
                  <c:v>4.125</c:v>
                </c:pt>
                <c:pt idx="12">
                  <c:v>4.5</c:v>
                </c:pt>
                <c:pt idx="13">
                  <c:v>4.875</c:v>
                </c:pt>
                <c:pt idx="14">
                  <c:v>5.25</c:v>
                </c:pt>
                <c:pt idx="15">
                  <c:v>5.625</c:v>
                </c:pt>
                <c:pt idx="16">
                  <c:v>6</c:v>
                </c:pt>
              </c:numCache>
            </c:numRef>
          </c: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Hoja1!$H$9:$X$9</c:f>
              <c:numCache>
                <c:formatCode>General</c:formatCode>
                <c:ptCount val="17"/>
                <c:pt idx="0">
                  <c:v>8800</c:v>
                </c:pt>
                <c:pt idx="1">
                  <c:v>8425</c:v>
                </c:pt>
                <c:pt idx="2">
                  <c:v>8050</c:v>
                </c:pt>
                <c:pt idx="3">
                  <c:v>7675</c:v>
                </c:pt>
                <c:pt idx="4">
                  <c:v>7300</c:v>
                </c:pt>
                <c:pt idx="5">
                  <c:v>6925</c:v>
                </c:pt>
                <c:pt idx="6">
                  <c:v>6550</c:v>
                </c:pt>
                <c:pt idx="7">
                  <c:v>6175</c:v>
                </c:pt>
                <c:pt idx="8">
                  <c:v>5800</c:v>
                </c:pt>
                <c:pt idx="9">
                  <c:v>3925</c:v>
                </c:pt>
                <c:pt idx="10">
                  <c:v>3550</c:v>
                </c:pt>
                <c:pt idx="11">
                  <c:v>3175</c:v>
                </c:pt>
                <c:pt idx="12">
                  <c:v>2800</c:v>
                </c:pt>
                <c:pt idx="13">
                  <c:v>2425</c:v>
                </c:pt>
                <c:pt idx="14">
                  <c:v>2050</c:v>
                </c:pt>
                <c:pt idx="15">
                  <c:v>1675</c:v>
                </c:pt>
                <c:pt idx="16">
                  <c:v>1300</c:v>
                </c:pt>
              </c:numCache>
            </c:numRef>
          </c:val>
        </c:ser>
        <c:dLbls>
          <c:showVal val="1"/>
        </c:dLbls>
        <c:marker val="1"/>
        <c:axId val="68230528"/>
        <c:axId val="79488128"/>
      </c:lineChart>
      <c:catAx>
        <c:axId val="68230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79488128"/>
        <c:crosses val="autoZero"/>
        <c:auto val="1"/>
        <c:lblAlgn val="ctr"/>
        <c:lblOffset val="100"/>
        <c:tickLblSkip val="1"/>
        <c:tickMarkSkip val="1"/>
      </c:catAx>
      <c:valAx>
        <c:axId val="794881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68230528"/>
        <c:crosses val="autoZero"/>
        <c:crossBetween val="between"/>
      </c:valAx>
      <c:spPr>
        <a:gradFill rotWithShape="0">
          <a:gsLst>
            <a:gs pos="0">
              <a:srgbClr val="CCCCFF"/>
            </a:gs>
            <a:gs pos="100000">
              <a:srgbClr val="CC99FF"/>
            </a:gs>
          </a:gsLst>
          <a:path path="rect">
            <a:fillToRect l="50000" t="50000" r="50000" b="50000"/>
          </a:path>
        </a:gradFill>
        <a:ln w="25400">
          <a:pattFill prst="pct50">
            <a:fgClr>
              <a:srgbClr val="CC99FF"/>
            </a:fgClr>
            <a:bgClr>
              <a:srgbClr val="FFFFFF"/>
            </a:bgClr>
          </a:pattFill>
          <a:prstDash val="solid"/>
        </a:ln>
      </c:spPr>
    </c:plotArea>
    <c:legend>
      <c:legendPos val="r"/>
      <c:layout>
        <c:manualLayout>
          <c:xMode val="edge"/>
          <c:yMode val="edge"/>
          <c:x val="0.9000009765635596"/>
          <c:y val="0.41265060240963858"/>
          <c:w val="9.1111209973101098E-2"/>
          <c:h val="0.123493975903614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MX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MX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MX"/>
  <c:chart>
    <c:plotArea>
      <c:layout>
        <c:manualLayout>
          <c:layoutTarget val="inner"/>
          <c:xMode val="edge"/>
          <c:yMode val="edge"/>
          <c:x val="5.7086614173228349E-2"/>
          <c:y val="9.7058962917858052E-2"/>
          <c:w val="0.8582677165354331"/>
          <c:h val="0.86176594348280022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Hoja1!$H$13:$X$13</c:f>
              <c:numCache>
                <c:formatCode>General</c:formatCode>
                <c:ptCount val="17"/>
                <c:pt idx="0">
                  <c:v>0</c:v>
                </c:pt>
                <c:pt idx="1">
                  <c:v>0.375</c:v>
                </c:pt>
                <c:pt idx="2">
                  <c:v>0.75</c:v>
                </c:pt>
                <c:pt idx="3">
                  <c:v>1.125</c:v>
                </c:pt>
                <c:pt idx="4">
                  <c:v>1.5</c:v>
                </c:pt>
                <c:pt idx="5">
                  <c:v>1.875</c:v>
                </c:pt>
                <c:pt idx="6">
                  <c:v>2.25</c:v>
                </c:pt>
                <c:pt idx="7">
                  <c:v>2.625</c:v>
                </c:pt>
                <c:pt idx="8">
                  <c:v>3</c:v>
                </c:pt>
                <c:pt idx="9">
                  <c:v>3.375</c:v>
                </c:pt>
                <c:pt idx="10">
                  <c:v>3.75</c:v>
                </c:pt>
                <c:pt idx="11">
                  <c:v>4.125</c:v>
                </c:pt>
                <c:pt idx="12">
                  <c:v>4.5</c:v>
                </c:pt>
                <c:pt idx="13">
                  <c:v>4.875</c:v>
                </c:pt>
                <c:pt idx="14">
                  <c:v>5.25</c:v>
                </c:pt>
                <c:pt idx="15">
                  <c:v>5.625</c:v>
                </c:pt>
                <c:pt idx="16">
                  <c:v>6</c:v>
                </c:pt>
              </c:numCache>
            </c:numRef>
          </c: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Hoja1!$H$14:$X$14</c:f>
              <c:numCache>
                <c:formatCode>General</c:formatCode>
                <c:ptCount val="17"/>
                <c:pt idx="0">
                  <c:v>-30300</c:v>
                </c:pt>
                <c:pt idx="1">
                  <c:v>-27070.3125</c:v>
                </c:pt>
                <c:pt idx="2">
                  <c:v>-23981.25</c:v>
                </c:pt>
                <c:pt idx="3">
                  <c:v>-21032.8125</c:v>
                </c:pt>
                <c:pt idx="4">
                  <c:v>-18225</c:v>
                </c:pt>
                <c:pt idx="5">
                  <c:v>-15557.8125</c:v>
                </c:pt>
                <c:pt idx="6">
                  <c:v>-13031.25</c:v>
                </c:pt>
                <c:pt idx="7">
                  <c:v>-10645.3125</c:v>
                </c:pt>
                <c:pt idx="8">
                  <c:v>-8400</c:v>
                </c:pt>
                <c:pt idx="9">
                  <c:v>-6857.8125</c:v>
                </c:pt>
                <c:pt idx="10">
                  <c:v>-5456.25</c:v>
                </c:pt>
                <c:pt idx="11">
                  <c:v>-4195.3125</c:v>
                </c:pt>
                <c:pt idx="12">
                  <c:v>-3075</c:v>
                </c:pt>
                <c:pt idx="13">
                  <c:v>-2095.3125</c:v>
                </c:pt>
                <c:pt idx="14">
                  <c:v>-1256.25</c:v>
                </c:pt>
                <c:pt idx="15">
                  <c:v>-557.8125</c:v>
                </c:pt>
                <c:pt idx="16">
                  <c:v>0</c:v>
                </c:pt>
              </c:numCache>
            </c:numRef>
          </c:val>
        </c:ser>
        <c:dLbls>
          <c:showVal val="1"/>
        </c:dLbls>
        <c:marker val="1"/>
        <c:axId val="69609728"/>
        <c:axId val="69623808"/>
      </c:lineChart>
      <c:catAx>
        <c:axId val="696097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69623808"/>
        <c:crosses val="autoZero"/>
        <c:auto val="1"/>
        <c:lblAlgn val="ctr"/>
        <c:lblOffset val="100"/>
        <c:tickLblSkip val="1"/>
        <c:tickMarkSkip val="1"/>
      </c:catAx>
      <c:valAx>
        <c:axId val="696238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69609728"/>
        <c:crosses val="autoZero"/>
        <c:crossBetween val="between"/>
      </c:valAx>
      <c:spPr>
        <a:solidFill>
          <a:srgbClr val="CC99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1633858267716539"/>
          <c:y val="0.44117710417208206"/>
          <c:w val="7.3818897637795269E-2"/>
          <c:h val="0.114706047084741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MX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MX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MX"/>
  <c:chart>
    <c:plotArea>
      <c:layout>
        <c:manualLayout>
          <c:layoutTarget val="inner"/>
          <c:xMode val="edge"/>
          <c:yMode val="edge"/>
          <c:x val="5.6516787995589131E-2"/>
          <c:y val="0.10040200019609766"/>
          <c:w val="0.82007012785436473"/>
          <c:h val="0.73494264143543486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Hoja1!$H$48:$T$48</c:f>
              <c:numCache>
                <c:formatCode>General</c:formatCode>
                <c:ptCount val="13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5.75</c:v>
                </c:pt>
                <c:pt idx="10">
                  <c:v>6.5</c:v>
                </c:pt>
                <c:pt idx="11">
                  <c:v>7.25</c:v>
                </c:pt>
                <c:pt idx="12">
                  <c:v>8</c:v>
                </c:pt>
              </c:numCache>
            </c:numRef>
          </c:val>
        </c:ser>
        <c:ser>
          <c:idx val="1"/>
          <c:order val="1"/>
          <c:spPr>
            <a:ln w="38100">
              <a:pattFill prst="pct50">
                <a:fgClr>
                  <a:srgbClr val="CC99FF"/>
                </a:fgClr>
                <a:bgClr>
                  <a:srgbClr val="FFFFFF"/>
                </a:bgClr>
              </a:pattFill>
              <a:prstDash val="solid"/>
            </a:ln>
          </c:spPr>
          <c:marker>
            <c:symbol val="square"/>
            <c:size val="9"/>
            <c:spPr>
              <a:solidFill>
                <a:srgbClr val="CC99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Hoja1!$H$49:$T$49</c:f>
              <c:numCache>
                <c:formatCode>General</c:formatCode>
                <c:ptCount val="13"/>
                <c:pt idx="0">
                  <c:v>7500</c:v>
                </c:pt>
                <c:pt idx="1">
                  <c:v>6562.5</c:v>
                </c:pt>
                <c:pt idx="2">
                  <c:v>5625</c:v>
                </c:pt>
                <c:pt idx="3">
                  <c:v>4687.5</c:v>
                </c:pt>
                <c:pt idx="4">
                  <c:v>3750</c:v>
                </c:pt>
                <c:pt idx="5">
                  <c:v>2812.5</c:v>
                </c:pt>
                <c:pt idx="6">
                  <c:v>1875</c:v>
                </c:pt>
                <c:pt idx="7">
                  <c:v>937.5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Val val="1"/>
        </c:dLbls>
        <c:marker val="1"/>
        <c:axId val="69657344"/>
        <c:axId val="69658880"/>
      </c:lineChart>
      <c:catAx>
        <c:axId val="696573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69658880"/>
        <c:crosses val="autoZero"/>
        <c:auto val="1"/>
        <c:lblAlgn val="ctr"/>
        <c:lblOffset val="100"/>
        <c:tickLblSkip val="1"/>
        <c:tickMarkSkip val="1"/>
      </c:catAx>
      <c:valAx>
        <c:axId val="696588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69657344"/>
        <c:crosses val="autoZero"/>
        <c:crossBetween val="between"/>
      </c:valAx>
      <c:spPr>
        <a:solidFill>
          <a:srgbClr val="FF99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927435805304533"/>
          <c:y val="0.38955976076085891"/>
          <c:w val="0.1014995376247315"/>
          <c:h val="0.156627120305912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MX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MX"/>
    </a:p>
  </c:txPr>
  <c:printSettings>
    <c:headerFooter alignWithMargins="0"/>
    <c:pageMargins b="1" l="0.75" r="0.75" t="1" header="0" footer="0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MX"/>
  <c:chart>
    <c:plotArea>
      <c:layout>
        <c:manualLayout>
          <c:layoutTarget val="inner"/>
          <c:xMode val="edge"/>
          <c:yMode val="edge"/>
          <c:x val="6.7660550458715593E-2"/>
          <c:y val="0.10000019531288147"/>
          <c:w val="0.82454128440366969"/>
          <c:h val="0.80400157031556707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Hoja1!$H$55:$T$55</c:f>
              <c:numCache>
                <c:formatCode>General</c:formatCode>
                <c:ptCount val="13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5.75</c:v>
                </c:pt>
                <c:pt idx="10">
                  <c:v>6.5</c:v>
                </c:pt>
                <c:pt idx="11">
                  <c:v>7.25</c:v>
                </c:pt>
                <c:pt idx="12">
                  <c:v>8</c:v>
                </c:pt>
              </c:numCache>
            </c:numRef>
          </c: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CFFCC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Val val="1"/>
          </c:dLbls>
          <c:val>
            <c:numRef>
              <c:f>Hoja1!$H$56:$T$56</c:f>
              <c:numCache>
                <c:formatCode>General</c:formatCode>
                <c:ptCount val="13"/>
                <c:pt idx="0">
                  <c:v>-18750</c:v>
                </c:pt>
                <c:pt idx="1">
                  <c:v>-14355.46875</c:v>
                </c:pt>
                <c:pt idx="2">
                  <c:v>-10546.875</c:v>
                </c:pt>
                <c:pt idx="3">
                  <c:v>-7324.21875</c:v>
                </c:pt>
                <c:pt idx="4">
                  <c:v>-4687.5</c:v>
                </c:pt>
                <c:pt idx="5">
                  <c:v>-2636.71875</c:v>
                </c:pt>
                <c:pt idx="6">
                  <c:v>-1171.875</c:v>
                </c:pt>
                <c:pt idx="7">
                  <c:v>-292.96875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Val val="1"/>
        </c:dLbls>
        <c:marker val="1"/>
        <c:axId val="70212608"/>
        <c:axId val="70243072"/>
      </c:lineChart>
      <c:catAx>
        <c:axId val="70212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70243072"/>
        <c:crosses val="autoZero"/>
        <c:auto val="1"/>
        <c:lblAlgn val="ctr"/>
        <c:lblOffset val="100"/>
        <c:tickLblSkip val="1"/>
        <c:tickMarkSkip val="1"/>
      </c:catAx>
      <c:valAx>
        <c:axId val="702430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70212608"/>
        <c:crosses val="autoZero"/>
        <c:crossBetween val="between"/>
      </c:valAx>
      <c:spPr>
        <a:solidFill>
          <a:srgbClr val="FF99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481651376146788"/>
          <c:y val="0.42400082812661744"/>
          <c:w val="8.6009174311926603E-2"/>
          <c:h val="0.156000304688095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MX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MX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3</xdr:col>
      <xdr:colOff>0</xdr:colOff>
      <xdr:row>9</xdr:row>
      <xdr:rowOff>19050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2286000" y="971550"/>
          <a:ext cx="0" cy="5048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6</xdr:row>
      <xdr:rowOff>38100</xdr:rowOff>
    </xdr:from>
    <xdr:to>
      <xdr:col>3</xdr:col>
      <xdr:colOff>0</xdr:colOff>
      <xdr:row>6</xdr:row>
      <xdr:rowOff>133350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2105025" y="1009650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6</xdr:row>
      <xdr:rowOff>123825</xdr:rowOff>
    </xdr:from>
    <xdr:to>
      <xdr:col>3</xdr:col>
      <xdr:colOff>0</xdr:colOff>
      <xdr:row>7</xdr:row>
      <xdr:rowOff>57150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2105025" y="1095375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7</xdr:row>
      <xdr:rowOff>47625</xdr:rowOff>
    </xdr:from>
    <xdr:to>
      <xdr:col>3</xdr:col>
      <xdr:colOff>0</xdr:colOff>
      <xdr:row>7</xdr:row>
      <xdr:rowOff>142875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2105025" y="1181100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7</xdr:row>
      <xdr:rowOff>133350</xdr:rowOff>
    </xdr:from>
    <xdr:to>
      <xdr:col>3</xdr:col>
      <xdr:colOff>0</xdr:colOff>
      <xdr:row>8</xdr:row>
      <xdr:rowOff>66675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2105025" y="1266825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590550</xdr:colOff>
      <xdr:row>8</xdr:row>
      <xdr:rowOff>57150</xdr:rowOff>
    </xdr:from>
    <xdr:to>
      <xdr:col>3</xdr:col>
      <xdr:colOff>9525</xdr:colOff>
      <xdr:row>8</xdr:row>
      <xdr:rowOff>152400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V="1">
          <a:off x="2114550" y="1352550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</xdr:row>
      <xdr:rowOff>66675</xdr:rowOff>
    </xdr:from>
    <xdr:to>
      <xdr:col>6</xdr:col>
      <xdr:colOff>9525</xdr:colOff>
      <xdr:row>7</xdr:row>
      <xdr:rowOff>66675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2295525" y="1200150"/>
          <a:ext cx="2286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6</xdr:row>
      <xdr:rowOff>114300</xdr:rowOff>
    </xdr:from>
    <xdr:to>
      <xdr:col>5</xdr:col>
      <xdr:colOff>752475</xdr:colOff>
      <xdr:row>7</xdr:row>
      <xdr:rowOff>38100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2295525" y="1085850"/>
          <a:ext cx="2266950" cy="857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742950</xdr:colOff>
      <xdr:row>5</xdr:row>
      <xdr:rowOff>19050</xdr:rowOff>
    </xdr:from>
    <xdr:to>
      <xdr:col>5</xdr:col>
      <xdr:colOff>742950</xdr:colOff>
      <xdr:row>6</xdr:row>
      <xdr:rowOff>123825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4552950" y="828675"/>
          <a:ext cx="0" cy="266700"/>
        </a:xfrm>
        <a:prstGeom prst="line">
          <a:avLst/>
        </a:prstGeom>
        <a:noFill/>
        <a:ln w="28575">
          <a:solidFill>
            <a:schemeClr val="bg1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390525</xdr:colOff>
      <xdr:row>5</xdr:row>
      <xdr:rowOff>9525</xdr:rowOff>
    </xdr:from>
    <xdr:to>
      <xdr:col>4</xdr:col>
      <xdr:colOff>390525</xdr:colOff>
      <xdr:row>6</xdr:row>
      <xdr:rowOff>114300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3438525" y="819150"/>
          <a:ext cx="0" cy="266700"/>
        </a:xfrm>
        <a:prstGeom prst="line">
          <a:avLst/>
        </a:prstGeom>
        <a:noFill/>
        <a:ln w="28575">
          <a:solidFill>
            <a:srgbClr val="C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685800</xdr:colOff>
      <xdr:row>12</xdr:row>
      <xdr:rowOff>0</xdr:rowOff>
    </xdr:from>
    <xdr:to>
      <xdr:col>6</xdr:col>
      <xdr:colOff>104775</xdr:colOff>
      <xdr:row>12</xdr:row>
      <xdr:rowOff>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>
          <a:off x="2209800" y="1943100"/>
          <a:ext cx="24669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47625</xdr:rowOff>
    </xdr:from>
    <xdr:to>
      <xdr:col>3</xdr:col>
      <xdr:colOff>0</xdr:colOff>
      <xdr:row>12</xdr:row>
      <xdr:rowOff>85725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>
          <a:off x="2286000" y="1828800"/>
          <a:ext cx="0" cy="2000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485775</xdr:colOff>
      <xdr:row>11</xdr:row>
      <xdr:rowOff>47625</xdr:rowOff>
    </xdr:from>
    <xdr:to>
      <xdr:col>3</xdr:col>
      <xdr:colOff>485775</xdr:colOff>
      <xdr:row>12</xdr:row>
      <xdr:rowOff>85725</xdr:rowOff>
    </xdr:to>
    <xdr:sp macro="" textlink="">
      <xdr:nvSpPr>
        <xdr:cNvPr id="1038" name="Line 14"/>
        <xdr:cNvSpPr>
          <a:spLocks noChangeShapeType="1"/>
        </xdr:cNvSpPr>
      </xdr:nvSpPr>
      <xdr:spPr bwMode="auto">
        <a:xfrm>
          <a:off x="2771775" y="1828800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11</xdr:row>
      <xdr:rowOff>66675</xdr:rowOff>
    </xdr:from>
    <xdr:to>
      <xdr:col>6</xdr:col>
      <xdr:colOff>0</xdr:colOff>
      <xdr:row>12</xdr:row>
      <xdr:rowOff>104775</xdr:rowOff>
    </xdr:to>
    <xdr:sp macro="" textlink="">
      <xdr:nvSpPr>
        <xdr:cNvPr id="1039" name="Line 15"/>
        <xdr:cNvSpPr>
          <a:spLocks noChangeShapeType="1"/>
        </xdr:cNvSpPr>
      </xdr:nvSpPr>
      <xdr:spPr bwMode="auto">
        <a:xfrm>
          <a:off x="4572000" y="1847850"/>
          <a:ext cx="0" cy="2000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390525</xdr:colOff>
      <xdr:row>11</xdr:row>
      <xdr:rowOff>47625</xdr:rowOff>
    </xdr:from>
    <xdr:to>
      <xdr:col>4</xdr:col>
      <xdr:colOff>390525</xdr:colOff>
      <xdr:row>12</xdr:row>
      <xdr:rowOff>85725</xdr:rowOff>
    </xdr:to>
    <xdr:sp macro="" textlink="">
      <xdr:nvSpPr>
        <xdr:cNvPr id="1040" name="Line 16"/>
        <xdr:cNvSpPr>
          <a:spLocks noChangeShapeType="1"/>
        </xdr:cNvSpPr>
      </xdr:nvSpPr>
      <xdr:spPr bwMode="auto">
        <a:xfrm>
          <a:off x="3438525" y="1828800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11</xdr:row>
      <xdr:rowOff>47625</xdr:rowOff>
    </xdr:from>
    <xdr:to>
      <xdr:col>5</xdr:col>
      <xdr:colOff>295275</xdr:colOff>
      <xdr:row>12</xdr:row>
      <xdr:rowOff>85725</xdr:rowOff>
    </xdr:to>
    <xdr:sp macro="" textlink="">
      <xdr:nvSpPr>
        <xdr:cNvPr id="1041" name="Line 17"/>
        <xdr:cNvSpPr>
          <a:spLocks noChangeShapeType="1"/>
        </xdr:cNvSpPr>
      </xdr:nvSpPr>
      <xdr:spPr bwMode="auto">
        <a:xfrm>
          <a:off x="4105275" y="1828800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238125</xdr:colOff>
      <xdr:row>5</xdr:row>
      <xdr:rowOff>114300</xdr:rowOff>
    </xdr:from>
    <xdr:to>
      <xdr:col>2</xdr:col>
      <xdr:colOff>466725</xdr:colOff>
      <xdr:row>8</xdr:row>
      <xdr:rowOff>38100</xdr:rowOff>
    </xdr:to>
    <xdr:sp macro="" textlink="">
      <xdr:nvSpPr>
        <xdr:cNvPr id="1042" name="AutoShape 18"/>
        <xdr:cNvSpPr>
          <a:spLocks noChangeArrowheads="1"/>
        </xdr:cNvSpPr>
      </xdr:nvSpPr>
      <xdr:spPr bwMode="auto">
        <a:xfrm>
          <a:off x="1762125" y="923925"/>
          <a:ext cx="228600" cy="409575"/>
        </a:xfrm>
        <a:prstGeom prst="curvedRightArrow">
          <a:avLst>
            <a:gd name="adj1" fmla="val 1062"/>
            <a:gd name="adj2" fmla="val 36895"/>
            <a:gd name="adj3" fmla="val 33333"/>
          </a:avLst>
        </a:prstGeom>
        <a:solidFill>
          <a:srgbClr val="FFFFFF"/>
        </a:solidFill>
        <a:ln w="9525">
          <a:solidFill>
            <a:srgbClr val="00808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19050</xdr:rowOff>
    </xdr:from>
    <xdr:to>
      <xdr:col>3</xdr:col>
      <xdr:colOff>0</xdr:colOff>
      <xdr:row>10</xdr:row>
      <xdr:rowOff>66675</xdr:rowOff>
    </xdr:to>
    <xdr:sp macro="" textlink="">
      <xdr:nvSpPr>
        <xdr:cNvPr id="1044" name="Line 20"/>
        <xdr:cNvSpPr>
          <a:spLocks noChangeShapeType="1"/>
        </xdr:cNvSpPr>
      </xdr:nvSpPr>
      <xdr:spPr bwMode="auto">
        <a:xfrm flipV="1">
          <a:off x="2286000" y="1476375"/>
          <a:ext cx="0" cy="209550"/>
        </a:xfrm>
        <a:prstGeom prst="line">
          <a:avLst/>
        </a:prstGeom>
        <a:noFill/>
        <a:ln w="9525">
          <a:solidFill>
            <a:srgbClr val="00B0F0"/>
          </a:solidFill>
          <a:prstDash val="sysDot"/>
          <a:round/>
          <a:headEnd/>
          <a:tailEnd type="triangle" w="med" len="med"/>
        </a:ln>
      </xdr:spPr>
    </xdr:sp>
    <xdr:clientData/>
  </xdr:twoCellAnchor>
  <xdr:twoCellAnchor>
    <xdr:from>
      <xdr:col>0</xdr:col>
      <xdr:colOff>57150</xdr:colOff>
      <xdr:row>19</xdr:row>
      <xdr:rowOff>19050</xdr:rowOff>
    </xdr:from>
    <xdr:to>
      <xdr:col>11</xdr:col>
      <xdr:colOff>247650</xdr:colOff>
      <xdr:row>38</xdr:row>
      <xdr:rowOff>104775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571500</xdr:colOff>
      <xdr:row>19</xdr:row>
      <xdr:rowOff>9525</xdr:rowOff>
    </xdr:from>
    <xdr:to>
      <xdr:col>24</xdr:col>
      <xdr:colOff>104775</xdr:colOff>
      <xdr:row>39</xdr:row>
      <xdr:rowOff>9525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45</xdr:row>
      <xdr:rowOff>152400</xdr:rowOff>
    </xdr:from>
    <xdr:to>
      <xdr:col>3</xdr:col>
      <xdr:colOff>0</xdr:colOff>
      <xdr:row>49</xdr:row>
      <xdr:rowOff>9525</xdr:rowOff>
    </xdr:to>
    <xdr:sp macro="" textlink="">
      <xdr:nvSpPr>
        <xdr:cNvPr id="1047" name="Line 23"/>
        <xdr:cNvSpPr>
          <a:spLocks noChangeShapeType="1"/>
        </xdr:cNvSpPr>
      </xdr:nvSpPr>
      <xdr:spPr bwMode="auto">
        <a:xfrm>
          <a:off x="2286000" y="7439025"/>
          <a:ext cx="0" cy="5048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46</xdr:row>
      <xdr:rowOff>38100</xdr:rowOff>
    </xdr:from>
    <xdr:to>
      <xdr:col>3</xdr:col>
      <xdr:colOff>0</xdr:colOff>
      <xdr:row>46</xdr:row>
      <xdr:rowOff>133350</xdr:rowOff>
    </xdr:to>
    <xdr:sp macro="" textlink="">
      <xdr:nvSpPr>
        <xdr:cNvPr id="1048" name="Line 24"/>
        <xdr:cNvSpPr>
          <a:spLocks noChangeShapeType="1"/>
        </xdr:cNvSpPr>
      </xdr:nvSpPr>
      <xdr:spPr bwMode="auto">
        <a:xfrm flipV="1">
          <a:off x="2105025" y="7486650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590550</xdr:colOff>
      <xdr:row>46</xdr:row>
      <xdr:rowOff>114300</xdr:rowOff>
    </xdr:from>
    <xdr:to>
      <xdr:col>3</xdr:col>
      <xdr:colOff>9525</xdr:colOff>
      <xdr:row>47</xdr:row>
      <xdr:rowOff>47625</xdr:rowOff>
    </xdr:to>
    <xdr:sp macro="" textlink="">
      <xdr:nvSpPr>
        <xdr:cNvPr id="1049" name="Line 25"/>
        <xdr:cNvSpPr>
          <a:spLocks noChangeShapeType="1"/>
        </xdr:cNvSpPr>
      </xdr:nvSpPr>
      <xdr:spPr bwMode="auto">
        <a:xfrm flipV="1">
          <a:off x="2114550" y="7562850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590550</xdr:colOff>
      <xdr:row>47</xdr:row>
      <xdr:rowOff>47625</xdr:rowOff>
    </xdr:from>
    <xdr:to>
      <xdr:col>3</xdr:col>
      <xdr:colOff>9525</xdr:colOff>
      <xdr:row>47</xdr:row>
      <xdr:rowOff>142875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 flipV="1">
          <a:off x="2114550" y="7658100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590550</xdr:colOff>
      <xdr:row>47</xdr:row>
      <xdr:rowOff>133350</xdr:rowOff>
    </xdr:from>
    <xdr:to>
      <xdr:col>3</xdr:col>
      <xdr:colOff>9525</xdr:colOff>
      <xdr:row>48</xdr:row>
      <xdr:rowOff>66675</xdr:rowOff>
    </xdr:to>
    <xdr:sp macro="" textlink="">
      <xdr:nvSpPr>
        <xdr:cNvPr id="1051" name="Line 27"/>
        <xdr:cNvSpPr>
          <a:spLocks noChangeShapeType="1"/>
        </xdr:cNvSpPr>
      </xdr:nvSpPr>
      <xdr:spPr bwMode="auto">
        <a:xfrm flipV="1">
          <a:off x="2114550" y="7743825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48</xdr:row>
      <xdr:rowOff>66675</xdr:rowOff>
    </xdr:from>
    <xdr:to>
      <xdr:col>3</xdr:col>
      <xdr:colOff>0</xdr:colOff>
      <xdr:row>49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 flipV="1">
          <a:off x="2105025" y="7839075"/>
          <a:ext cx="180975" cy="952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47</xdr:row>
      <xdr:rowOff>66675</xdr:rowOff>
    </xdr:from>
    <xdr:to>
      <xdr:col>6</xdr:col>
      <xdr:colOff>9525</xdr:colOff>
      <xdr:row>47</xdr:row>
      <xdr:rowOff>66675</xdr:rowOff>
    </xdr:to>
    <xdr:sp macro="" textlink="">
      <xdr:nvSpPr>
        <xdr:cNvPr id="1053" name="Line 29"/>
        <xdr:cNvSpPr>
          <a:spLocks noChangeShapeType="1"/>
        </xdr:cNvSpPr>
      </xdr:nvSpPr>
      <xdr:spPr bwMode="auto">
        <a:xfrm>
          <a:off x="2295525" y="7677150"/>
          <a:ext cx="2286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46</xdr:row>
      <xdr:rowOff>104775</xdr:rowOff>
    </xdr:from>
    <xdr:to>
      <xdr:col>4</xdr:col>
      <xdr:colOff>676275</xdr:colOff>
      <xdr:row>47</xdr:row>
      <xdr:rowOff>38100</xdr:rowOff>
    </xdr:to>
    <xdr:sp macro="" textlink="">
      <xdr:nvSpPr>
        <xdr:cNvPr id="1054" name="Rectangle 30"/>
        <xdr:cNvSpPr>
          <a:spLocks noChangeArrowheads="1"/>
        </xdr:cNvSpPr>
      </xdr:nvSpPr>
      <xdr:spPr bwMode="auto">
        <a:xfrm>
          <a:off x="2305050" y="7553325"/>
          <a:ext cx="1419225" cy="95250"/>
        </a:xfrm>
        <a:prstGeom prst="rect">
          <a:avLst/>
        </a:prstGeom>
        <a:solidFill>
          <a:srgbClr val="993366"/>
        </a:solidFill>
        <a:ln w="9525">
          <a:solidFill>
            <a:srgbClr val="80008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752475</xdr:colOff>
      <xdr:row>51</xdr:row>
      <xdr:rowOff>9525</xdr:rowOff>
    </xdr:from>
    <xdr:to>
      <xdr:col>4</xdr:col>
      <xdr:colOff>676275</xdr:colOff>
      <xdr:row>51</xdr:row>
      <xdr:rowOff>9525</xdr:rowOff>
    </xdr:to>
    <xdr:sp macro="" textlink="">
      <xdr:nvSpPr>
        <xdr:cNvPr id="1055" name="Line 31"/>
        <xdr:cNvSpPr>
          <a:spLocks noChangeShapeType="1"/>
        </xdr:cNvSpPr>
      </xdr:nvSpPr>
      <xdr:spPr bwMode="auto">
        <a:xfrm>
          <a:off x="2276475" y="8267700"/>
          <a:ext cx="1447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4</xdr:col>
      <xdr:colOff>685800</xdr:colOff>
      <xdr:row>51</xdr:row>
      <xdr:rowOff>9525</xdr:rowOff>
    </xdr:from>
    <xdr:to>
      <xdr:col>6</xdr:col>
      <xdr:colOff>0</xdr:colOff>
      <xdr:row>51</xdr:row>
      <xdr:rowOff>9525</xdr:rowOff>
    </xdr:to>
    <xdr:sp macro="" textlink="">
      <xdr:nvSpPr>
        <xdr:cNvPr id="1056" name="Line 32"/>
        <xdr:cNvSpPr>
          <a:spLocks noChangeShapeType="1"/>
        </xdr:cNvSpPr>
      </xdr:nvSpPr>
      <xdr:spPr bwMode="auto">
        <a:xfrm>
          <a:off x="3733800" y="82677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</xdr:col>
      <xdr:colOff>333375</xdr:colOff>
      <xdr:row>45</xdr:row>
      <xdr:rowOff>123825</xdr:rowOff>
    </xdr:from>
    <xdr:to>
      <xdr:col>2</xdr:col>
      <xdr:colOff>561975</xdr:colOff>
      <xdr:row>48</xdr:row>
      <xdr:rowOff>47625</xdr:rowOff>
    </xdr:to>
    <xdr:sp macro="" textlink="">
      <xdr:nvSpPr>
        <xdr:cNvPr id="1057" name="AutoShape 33"/>
        <xdr:cNvSpPr>
          <a:spLocks noChangeArrowheads="1"/>
        </xdr:cNvSpPr>
      </xdr:nvSpPr>
      <xdr:spPr bwMode="auto">
        <a:xfrm>
          <a:off x="1857375" y="7410450"/>
          <a:ext cx="228600" cy="409575"/>
        </a:xfrm>
        <a:prstGeom prst="curvedRightArrow">
          <a:avLst>
            <a:gd name="adj1" fmla="val 1062"/>
            <a:gd name="adj2" fmla="val 36895"/>
            <a:gd name="adj3" fmla="val 33333"/>
          </a:avLst>
        </a:prstGeom>
        <a:solidFill>
          <a:srgbClr val="FFFFFF"/>
        </a:solidFill>
        <a:ln w="9525">
          <a:solidFill>
            <a:srgbClr val="00808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428625</xdr:colOff>
      <xdr:row>60</xdr:row>
      <xdr:rowOff>19050</xdr:rowOff>
    </xdr:from>
    <xdr:to>
      <xdr:col>11</xdr:col>
      <xdr:colOff>304800</xdr:colOff>
      <xdr:row>74</xdr:row>
      <xdr:rowOff>123825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257175</xdr:colOff>
      <xdr:row>60</xdr:row>
      <xdr:rowOff>19050</xdr:rowOff>
    </xdr:from>
    <xdr:to>
      <xdr:col>22</xdr:col>
      <xdr:colOff>714375</xdr:colOff>
      <xdr:row>74</xdr:row>
      <xdr:rowOff>133350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X59"/>
  <sheetViews>
    <sheetView tabSelected="1" workbookViewId="0">
      <selection activeCell="L52" sqref="L52"/>
    </sheetView>
  </sheetViews>
  <sheetFormatPr baseColWidth="10" defaultRowHeight="12.75"/>
  <cols>
    <col min="1" max="14" width="11.42578125" style="1"/>
    <col min="15" max="15" width="11.5703125" style="1" bestFit="1" customWidth="1"/>
    <col min="16" max="16" width="11.42578125" style="1"/>
    <col min="17" max="17" width="14.42578125" style="1" bestFit="1" customWidth="1"/>
    <col min="18" max="18" width="11.42578125" style="1"/>
    <col min="19" max="19" width="11.5703125" style="1" bestFit="1" customWidth="1"/>
    <col min="20" max="20" width="11.42578125" style="1"/>
    <col min="21" max="21" width="11.5703125" style="1" bestFit="1" customWidth="1"/>
    <col min="22" max="22" width="11.42578125" style="1"/>
    <col min="23" max="23" width="11.5703125" style="1" bestFit="1" customWidth="1"/>
    <col min="24" max="16384" width="11.42578125" style="1"/>
  </cols>
  <sheetData>
    <row r="6" spans="1:24">
      <c r="E6" s="2" t="s">
        <v>1</v>
      </c>
      <c r="F6" s="1" t="s">
        <v>2</v>
      </c>
      <c r="O6" s="15" t="s">
        <v>25</v>
      </c>
      <c r="P6" s="15"/>
      <c r="Q6" s="15"/>
    </row>
    <row r="7" spans="1:24">
      <c r="C7" s="3" t="s">
        <v>3</v>
      </c>
      <c r="D7" s="4" t="s">
        <v>0</v>
      </c>
      <c r="H7" s="14" t="s">
        <v>7</v>
      </c>
      <c r="I7" s="14" t="s">
        <v>16</v>
      </c>
      <c r="J7" s="14" t="s">
        <v>12</v>
      </c>
      <c r="K7" s="14" t="s">
        <v>17</v>
      </c>
      <c r="L7" s="14" t="s">
        <v>8</v>
      </c>
      <c r="M7" s="14" t="s">
        <v>18</v>
      </c>
      <c r="N7" s="14" t="s">
        <v>13</v>
      </c>
      <c r="O7" s="14" t="s">
        <v>19</v>
      </c>
      <c r="P7" s="14" t="s">
        <v>9</v>
      </c>
      <c r="Q7" s="14" t="s">
        <v>20</v>
      </c>
      <c r="R7" s="14" t="s">
        <v>14</v>
      </c>
      <c r="S7" s="14" t="s">
        <v>21</v>
      </c>
      <c r="T7" s="14" t="s">
        <v>10</v>
      </c>
      <c r="U7" s="14" t="s">
        <v>22</v>
      </c>
      <c r="V7" s="14" t="s">
        <v>15</v>
      </c>
      <c r="W7" s="14" t="s">
        <v>23</v>
      </c>
      <c r="X7" s="14" t="s">
        <v>11</v>
      </c>
    </row>
    <row r="8" spans="1:24">
      <c r="H8" s="16">
        <v>0</v>
      </c>
      <c r="I8" s="16">
        <f>B12/16</f>
        <v>0.375</v>
      </c>
      <c r="J8" s="16">
        <f>B12/8</f>
        <v>0.75</v>
      </c>
      <c r="K8" s="16">
        <f>3*B12/16</f>
        <v>1.125</v>
      </c>
      <c r="L8" s="16">
        <f>B12/4</f>
        <v>1.5</v>
      </c>
      <c r="M8" s="16">
        <f>5*B12/16</f>
        <v>1.875</v>
      </c>
      <c r="N8" s="16">
        <f>3*B12/8</f>
        <v>2.25</v>
      </c>
      <c r="O8" s="16">
        <f>7*B12/16</f>
        <v>2.625</v>
      </c>
      <c r="P8" s="16">
        <f>B12/2</f>
        <v>3</v>
      </c>
      <c r="Q8" s="16">
        <f>9*B12/16</f>
        <v>3.375</v>
      </c>
      <c r="R8" s="16">
        <f>5*B12/8</f>
        <v>3.75</v>
      </c>
      <c r="S8" s="16">
        <f>11*B12/16</f>
        <v>4.125</v>
      </c>
      <c r="T8" s="16">
        <f>3*B12/4</f>
        <v>4.5</v>
      </c>
      <c r="U8" s="16">
        <f>13*B12/16</f>
        <v>4.875</v>
      </c>
      <c r="V8" s="16">
        <f>7*B12/8</f>
        <v>5.25</v>
      </c>
      <c r="W8" s="16">
        <f>15*B12/16</f>
        <v>5.625</v>
      </c>
      <c r="X8" s="16">
        <f>B12</f>
        <v>6</v>
      </c>
    </row>
    <row r="9" spans="1:24">
      <c r="A9" s="17" t="s">
        <v>26</v>
      </c>
      <c r="B9" s="18">
        <v>1000</v>
      </c>
      <c r="H9" s="16">
        <f>B13</f>
        <v>8800</v>
      </c>
      <c r="I9" s="16">
        <f>B13-B9*I8</f>
        <v>8425</v>
      </c>
      <c r="J9" s="16">
        <f>B13-B9*J8</f>
        <v>8050</v>
      </c>
      <c r="K9" s="16">
        <f>B13-B9*K8</f>
        <v>7675</v>
      </c>
      <c r="L9" s="16">
        <f>B13-B9*L8</f>
        <v>7300</v>
      </c>
      <c r="M9" s="16">
        <f>B13-B9*M8</f>
        <v>6925</v>
      </c>
      <c r="N9" s="16">
        <f>B13-B9*N8</f>
        <v>6550</v>
      </c>
      <c r="O9" s="16">
        <f>B13-B9*O8</f>
        <v>6175</v>
      </c>
      <c r="P9" s="16">
        <f>B13-B9*P8</f>
        <v>5800</v>
      </c>
      <c r="Q9" s="16">
        <f>B13-B9*Q8-B10</f>
        <v>3925</v>
      </c>
      <c r="R9" s="16">
        <f>B13-B9*R8-B10</f>
        <v>3550</v>
      </c>
      <c r="S9" s="16">
        <f>B13-B9*S8-B10</f>
        <v>3175</v>
      </c>
      <c r="T9" s="16">
        <f>B13-B9*T8-B10</f>
        <v>2800</v>
      </c>
      <c r="U9" s="16">
        <f>B13-B9*U8-B10</f>
        <v>2425</v>
      </c>
      <c r="V9" s="16">
        <f>B13-B9*V8-B10</f>
        <v>2050</v>
      </c>
      <c r="W9" s="16">
        <f>B13-B9*W8-B10</f>
        <v>1675</v>
      </c>
      <c r="X9" s="16">
        <f>B13-B9*X8-B10</f>
        <v>1300</v>
      </c>
    </row>
    <row r="10" spans="1:24">
      <c r="A10" s="17" t="s">
        <v>27</v>
      </c>
      <c r="B10" s="18">
        <v>1500</v>
      </c>
    </row>
    <row r="11" spans="1:24">
      <c r="A11" s="17" t="s">
        <v>28</v>
      </c>
      <c r="B11" s="18">
        <v>1300</v>
      </c>
      <c r="C11" s="6" t="s">
        <v>5</v>
      </c>
      <c r="O11" s="15" t="s">
        <v>24</v>
      </c>
      <c r="P11" s="15"/>
      <c r="Q11" s="15"/>
    </row>
    <row r="12" spans="1:24">
      <c r="A12" s="17" t="s">
        <v>29</v>
      </c>
      <c r="B12" s="18">
        <v>6</v>
      </c>
      <c r="C12" s="7">
        <v>0</v>
      </c>
      <c r="D12" s="7"/>
      <c r="E12" s="7" t="s">
        <v>6</v>
      </c>
      <c r="F12" s="7"/>
      <c r="G12" s="7" t="s">
        <v>4</v>
      </c>
      <c r="H12" s="14" t="s">
        <v>7</v>
      </c>
      <c r="I12" s="14" t="s">
        <v>16</v>
      </c>
      <c r="J12" s="14" t="s">
        <v>12</v>
      </c>
      <c r="K12" s="14" t="s">
        <v>17</v>
      </c>
      <c r="L12" s="14" t="s">
        <v>8</v>
      </c>
      <c r="M12" s="14" t="s">
        <v>18</v>
      </c>
      <c r="N12" s="14" t="s">
        <v>13</v>
      </c>
      <c r="O12" s="14" t="s">
        <v>19</v>
      </c>
      <c r="P12" s="14" t="s">
        <v>9</v>
      </c>
      <c r="Q12" s="14" t="s">
        <v>20</v>
      </c>
      <c r="R12" s="14" t="s">
        <v>14</v>
      </c>
      <c r="S12" s="14" t="s">
        <v>21</v>
      </c>
      <c r="T12" s="14" t="s">
        <v>10</v>
      </c>
      <c r="U12" s="14" t="s">
        <v>22</v>
      </c>
      <c r="V12" s="14" t="s">
        <v>15</v>
      </c>
      <c r="W12" s="14" t="s">
        <v>23</v>
      </c>
      <c r="X12" s="14" t="s">
        <v>11</v>
      </c>
    </row>
    <row r="13" spans="1:24">
      <c r="A13" s="17" t="s">
        <v>30</v>
      </c>
      <c r="B13" s="18">
        <f>B9*B12+B10+B11</f>
        <v>8800</v>
      </c>
      <c r="H13" s="16">
        <v>0</v>
      </c>
      <c r="I13" s="16">
        <f>B12/16</f>
        <v>0.375</v>
      </c>
      <c r="J13" s="16">
        <f>B12/8</f>
        <v>0.75</v>
      </c>
      <c r="K13" s="16">
        <f>3*B12/16</f>
        <v>1.125</v>
      </c>
      <c r="L13" s="16">
        <f>B12/4</f>
        <v>1.5</v>
      </c>
      <c r="M13" s="16">
        <f>5*B12/16</f>
        <v>1.875</v>
      </c>
      <c r="N13" s="16">
        <f>3*B12/8</f>
        <v>2.25</v>
      </c>
      <c r="O13" s="16">
        <f>7*B12/16</f>
        <v>2.625</v>
      </c>
      <c r="P13" s="16">
        <f>B12/2</f>
        <v>3</v>
      </c>
      <c r="Q13" s="16">
        <f>9*B12/16</f>
        <v>3.375</v>
      </c>
      <c r="R13" s="16">
        <f>5*B12/8</f>
        <v>3.75</v>
      </c>
      <c r="S13" s="16">
        <f>11*B12/16</f>
        <v>4.125</v>
      </c>
      <c r="T13" s="16">
        <f>3*B12/4</f>
        <v>4.5</v>
      </c>
      <c r="U13" s="16">
        <f>13*B12/16</f>
        <v>4.875</v>
      </c>
      <c r="V13" s="16">
        <f>7*B12/8</f>
        <v>5.25</v>
      </c>
      <c r="W13" s="16">
        <f>15*B12/16</f>
        <v>5.625</v>
      </c>
      <c r="X13" s="16">
        <f>B12</f>
        <v>6</v>
      </c>
    </row>
    <row r="14" spans="1:24">
      <c r="A14" s="17" t="s">
        <v>31</v>
      </c>
      <c r="B14" s="18">
        <f>B10*B12/2+B9*B12^2/2+B11*B12</f>
        <v>30300</v>
      </c>
      <c r="H14" s="16">
        <f>-B14</f>
        <v>-30300</v>
      </c>
      <c r="I14" s="16">
        <f>B13*I13-B9*I13^2/2-B14</f>
        <v>-27070.3125</v>
      </c>
      <c r="J14" s="16">
        <f>B13*J13-B9*J13^2/2-B14</f>
        <v>-23981.25</v>
      </c>
      <c r="K14" s="16">
        <f>B13*K13-B9*K13^2/2-B14</f>
        <v>-21032.8125</v>
      </c>
      <c r="L14" s="16">
        <f>B13*L13-B9*L13^2/2-B14</f>
        <v>-18225</v>
      </c>
      <c r="M14" s="16">
        <f>B13*M13-B9*M13^2/2-B14</f>
        <v>-15557.8125</v>
      </c>
      <c r="N14" s="16">
        <f>B13*N13-B9*N13^2/2-B14</f>
        <v>-13031.25</v>
      </c>
      <c r="O14" s="16">
        <f>B13*O13-B9*O13^2/2-B14</f>
        <v>-10645.3125</v>
      </c>
      <c r="P14" s="16">
        <f>B13*P13-B9*P13^2/2-B14</f>
        <v>-8400</v>
      </c>
      <c r="Q14" s="16">
        <f>B13*Q13-B9*Q13^2/2-B10*(Q13-P13)-B14</f>
        <v>-6857.8125</v>
      </c>
      <c r="R14" s="16">
        <f>B13*R13-B9*R13^2/2-B10*(R13-P13)-B14</f>
        <v>-5456.25</v>
      </c>
      <c r="S14" s="16">
        <f>B13*S13-B9*S13^2/2-B10*(S13-P13)-B14</f>
        <v>-4195.3125</v>
      </c>
      <c r="T14" s="16">
        <f>B13*T13-B9*T13^2/2-B10*(T13-P13)-B14</f>
        <v>-3075</v>
      </c>
      <c r="U14" s="16">
        <f>B13*U13-B9*U13^2/2-B10*(U13-P13)-B14</f>
        <v>-2095.3125</v>
      </c>
      <c r="V14" s="16">
        <f>B13*V13-B9*V13^2/2-B10*(V13-P13)-B14</f>
        <v>-1256.25</v>
      </c>
      <c r="W14" s="16">
        <f>B13*W13-B9*W13^2/2-B10*(W13-P13)-B14</f>
        <v>-557.8125</v>
      </c>
      <c r="X14" s="16">
        <f>B13*X13-B9*X13^2/2-B10*(X13-P13)-B14</f>
        <v>0</v>
      </c>
    </row>
    <row r="15" spans="1:24">
      <c r="A15" s="17" t="s">
        <v>32</v>
      </c>
      <c r="B15" s="18"/>
    </row>
    <row r="16" spans="1:24">
      <c r="A16" s="17" t="s">
        <v>33</v>
      </c>
      <c r="B16" s="18"/>
    </row>
    <row r="17" spans="1:2">
      <c r="A17" s="8"/>
      <c r="B17" s="8"/>
    </row>
    <row r="46" spans="3:24">
      <c r="D46" s="9" t="s">
        <v>36</v>
      </c>
      <c r="E46" s="3"/>
      <c r="F46" s="3"/>
      <c r="M46" s="21" t="s">
        <v>25</v>
      </c>
      <c r="N46" s="21"/>
      <c r="O46" s="21"/>
      <c r="P46" s="21"/>
    </row>
    <row r="47" spans="3:24">
      <c r="C47" s="3" t="s">
        <v>3</v>
      </c>
      <c r="D47" s="3"/>
      <c r="E47" s="3"/>
      <c r="F47" s="3"/>
      <c r="H47" s="19" t="s">
        <v>7</v>
      </c>
      <c r="I47" s="19" t="s">
        <v>40</v>
      </c>
      <c r="J47" s="19" t="s">
        <v>41</v>
      </c>
      <c r="K47" s="20" t="s">
        <v>43</v>
      </c>
      <c r="L47" s="19" t="s">
        <v>42</v>
      </c>
      <c r="M47" s="19" t="s">
        <v>44</v>
      </c>
      <c r="N47" s="19" t="s">
        <v>45</v>
      </c>
      <c r="O47" s="19" t="s">
        <v>46</v>
      </c>
      <c r="P47" s="19" t="s">
        <v>47</v>
      </c>
      <c r="Q47" s="19" t="s">
        <v>48</v>
      </c>
      <c r="R47" s="19" t="s">
        <v>49</v>
      </c>
      <c r="S47" s="19" t="s">
        <v>50</v>
      </c>
      <c r="T47" s="19" t="s">
        <v>51</v>
      </c>
      <c r="U47" s="10"/>
      <c r="V47" s="10"/>
      <c r="W47" s="10"/>
      <c r="X47" s="10"/>
    </row>
    <row r="48" spans="3:24">
      <c r="D48" s="3"/>
      <c r="E48" s="3"/>
      <c r="F48" s="3"/>
      <c r="H48" s="5">
        <v>0</v>
      </c>
      <c r="I48" s="5">
        <f>B51/8</f>
        <v>0.625</v>
      </c>
      <c r="J48" s="5">
        <f>B51/4</f>
        <v>1.25</v>
      </c>
      <c r="K48" s="5">
        <f>3*B51/8</f>
        <v>1.875</v>
      </c>
      <c r="L48" s="5">
        <f>B51/2</f>
        <v>2.5</v>
      </c>
      <c r="M48" s="5">
        <f>5*B51/8</f>
        <v>3.125</v>
      </c>
      <c r="N48" s="5">
        <f>3*B51/4</f>
        <v>3.75</v>
      </c>
      <c r="O48" s="5">
        <f>7*B51/8</f>
        <v>4.375</v>
      </c>
      <c r="P48" s="5">
        <f>B51</f>
        <v>5</v>
      </c>
      <c r="Q48" s="5">
        <f>B52/4+B51</f>
        <v>5.75</v>
      </c>
      <c r="R48" s="5">
        <f>B52/2+B51</f>
        <v>6.5</v>
      </c>
      <c r="S48" s="5">
        <f>3*B52/4+B51</f>
        <v>7.25</v>
      </c>
      <c r="T48" s="5">
        <f>B52+B51</f>
        <v>8</v>
      </c>
      <c r="U48" s="11"/>
      <c r="V48" s="11"/>
      <c r="W48" s="11"/>
      <c r="X48" s="11"/>
    </row>
    <row r="49" spans="1:20">
      <c r="A49" s="12" t="s">
        <v>26</v>
      </c>
      <c r="B49" s="13">
        <v>1500</v>
      </c>
      <c r="D49" s="3"/>
      <c r="E49" s="3"/>
      <c r="F49" s="3"/>
      <c r="H49" s="5">
        <f>B53</f>
        <v>7500</v>
      </c>
      <c r="I49" s="5">
        <f>B53-B49*I48</f>
        <v>6562.5</v>
      </c>
      <c r="J49" s="5">
        <f>B53-B49*J48</f>
        <v>5625</v>
      </c>
      <c r="K49" s="5">
        <f>B53-B49*K48</f>
        <v>4687.5</v>
      </c>
      <c r="L49" s="5">
        <f>B53-B49*L48</f>
        <v>3750</v>
      </c>
      <c r="M49" s="5">
        <f>B53-B49*M48</f>
        <v>2812.5</v>
      </c>
      <c r="N49" s="5">
        <f>B53-B49*N48</f>
        <v>1875</v>
      </c>
      <c r="O49" s="5">
        <f>B53-B49*O48</f>
        <v>937.5</v>
      </c>
      <c r="P49" s="5">
        <f>B53-B49*P48</f>
        <v>0</v>
      </c>
      <c r="Q49" s="5">
        <v>0</v>
      </c>
      <c r="R49" s="5">
        <v>0</v>
      </c>
      <c r="S49" s="5">
        <v>0</v>
      </c>
      <c r="T49" s="5">
        <v>0</v>
      </c>
    </row>
    <row r="50" spans="1:20">
      <c r="A50" s="12" t="s">
        <v>29</v>
      </c>
      <c r="B50" s="13">
        <v>8</v>
      </c>
      <c r="D50" s="3"/>
      <c r="E50" s="3"/>
      <c r="F50" s="3"/>
    </row>
    <row r="51" spans="1:20">
      <c r="A51" s="12" t="s">
        <v>37</v>
      </c>
      <c r="B51" s="13">
        <v>5</v>
      </c>
      <c r="D51" s="12" t="s">
        <v>34</v>
      </c>
      <c r="E51" s="3"/>
      <c r="F51" s="9" t="s">
        <v>35</v>
      </c>
    </row>
    <row r="52" spans="1:20">
      <c r="A52" s="12" t="s">
        <v>38</v>
      </c>
      <c r="B52" s="13">
        <f>B50-B51</f>
        <v>3</v>
      </c>
      <c r="D52" s="3"/>
      <c r="E52" s="3"/>
      <c r="F52" s="3"/>
    </row>
    <row r="53" spans="1:20">
      <c r="A53" s="12" t="s">
        <v>30</v>
      </c>
      <c r="B53" s="13">
        <f>B49*B51</f>
        <v>7500</v>
      </c>
      <c r="D53" s="3"/>
      <c r="E53" s="3"/>
      <c r="F53" s="3"/>
      <c r="M53" s="22" t="s">
        <v>24</v>
      </c>
      <c r="N53" s="22"/>
      <c r="O53" s="22"/>
      <c r="P53" s="22"/>
    </row>
    <row r="54" spans="1:20">
      <c r="A54" s="12" t="s">
        <v>39</v>
      </c>
      <c r="B54" s="13"/>
      <c r="H54" s="19" t="s">
        <v>7</v>
      </c>
      <c r="I54" s="19" t="s">
        <v>40</v>
      </c>
      <c r="J54" s="19" t="s">
        <v>41</v>
      </c>
      <c r="K54" s="20" t="s">
        <v>43</v>
      </c>
      <c r="L54" s="19" t="s">
        <v>42</v>
      </c>
      <c r="M54" s="19" t="s">
        <v>44</v>
      </c>
      <c r="N54" s="19" t="s">
        <v>45</v>
      </c>
      <c r="O54" s="19" t="s">
        <v>46</v>
      </c>
      <c r="P54" s="19" t="s">
        <v>47</v>
      </c>
      <c r="Q54" s="19" t="s">
        <v>48</v>
      </c>
      <c r="R54" s="19" t="s">
        <v>49</v>
      </c>
      <c r="S54" s="19" t="s">
        <v>50</v>
      </c>
      <c r="T54" s="19" t="s">
        <v>51</v>
      </c>
    </row>
    <row r="55" spans="1:20">
      <c r="A55" s="12" t="s">
        <v>32</v>
      </c>
      <c r="B55" s="13"/>
      <c r="H55" s="5">
        <v>0</v>
      </c>
      <c r="I55" s="5">
        <f>B51/8</f>
        <v>0.625</v>
      </c>
      <c r="J55" s="5">
        <f>B51/4</f>
        <v>1.25</v>
      </c>
      <c r="K55" s="5">
        <f>3*B51/8</f>
        <v>1.875</v>
      </c>
      <c r="L55" s="5">
        <f>B51/2</f>
        <v>2.5</v>
      </c>
      <c r="M55" s="5">
        <f>5*B51/8</f>
        <v>3.125</v>
      </c>
      <c r="N55" s="5">
        <f>3*B51/4</f>
        <v>3.75</v>
      </c>
      <c r="O55" s="5">
        <f>7*B51/8</f>
        <v>4.375</v>
      </c>
      <c r="P55" s="5">
        <f>B51</f>
        <v>5</v>
      </c>
      <c r="Q55" s="5">
        <f>B52/4+B51</f>
        <v>5.75</v>
      </c>
      <c r="R55" s="5">
        <f>B52/2+B51</f>
        <v>6.5</v>
      </c>
      <c r="S55" s="5">
        <f>3*B52/4+B51</f>
        <v>7.25</v>
      </c>
      <c r="T55" s="5">
        <f>B52+B51</f>
        <v>8</v>
      </c>
    </row>
    <row r="56" spans="1:20">
      <c r="A56" s="12" t="s">
        <v>52</v>
      </c>
      <c r="B56" s="13">
        <f>B49*B51^2/2</f>
        <v>18750</v>
      </c>
      <c r="H56" s="5">
        <f>B53*H55-B56</f>
        <v>-18750</v>
      </c>
      <c r="I56" s="5">
        <f>B53*I55-B49*I55^2/2-B56</f>
        <v>-14355.46875</v>
      </c>
      <c r="J56" s="5">
        <f>B53*J55-B49*J55^2/2-B56</f>
        <v>-10546.875</v>
      </c>
      <c r="K56" s="5">
        <f>B53*K55-B49*K55^2/2-B56</f>
        <v>-7324.21875</v>
      </c>
      <c r="L56" s="5">
        <f>B53*L55-B49*L55^2/2-B56</f>
        <v>-4687.5</v>
      </c>
      <c r="M56" s="5">
        <f>B53*M55-B49*M55^2/2-B56</f>
        <v>-2636.71875</v>
      </c>
      <c r="N56" s="5">
        <f>B53*N55-B49*N55^2/2-B56</f>
        <v>-1171.875</v>
      </c>
      <c r="O56" s="5">
        <f>B53*O55-B49*O55^2/2-B56</f>
        <v>-292.96875</v>
      </c>
      <c r="P56" s="5">
        <f>B53*P55-B49*P55^2/2-B56</f>
        <v>0</v>
      </c>
      <c r="Q56" s="5">
        <v>0</v>
      </c>
      <c r="R56" s="5">
        <v>0</v>
      </c>
      <c r="S56" s="5">
        <v>0</v>
      </c>
      <c r="T56" s="5">
        <v>0</v>
      </c>
    </row>
    <row r="57" spans="1:20">
      <c r="A57" s="12"/>
      <c r="B57" s="13"/>
    </row>
    <row r="58" spans="1:20">
      <c r="A58" s="12"/>
    </row>
    <row r="59" spans="1:20">
      <c r="A59" s="12"/>
    </row>
  </sheetData>
  <mergeCells count="4">
    <mergeCell ref="O6:Q6"/>
    <mergeCell ref="O11:Q11"/>
    <mergeCell ref="M46:P46"/>
    <mergeCell ref="M53:P53"/>
  </mergeCells>
  <phoneticPr fontId="2" type="noConversion"/>
  <pageMargins left="0.75" right="0.75" top="1" bottom="1" header="0" footer="0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Particular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Santiago Mendoza</dc:creator>
  <cp:lastModifiedBy>admin</cp:lastModifiedBy>
  <dcterms:created xsi:type="dcterms:W3CDTF">2009-10-23T01:01:56Z</dcterms:created>
  <dcterms:modified xsi:type="dcterms:W3CDTF">2009-10-25T21:33:58Z</dcterms:modified>
</cp:coreProperties>
</file>